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8195" windowHeight="10290"/>
  </bookViews>
  <sheets>
    <sheet name="CATEGORY PAGE" sheetId="1" r:id="rId1"/>
  </sheets>
  <externalReferences>
    <externalReference r:id="rId2"/>
  </externalReferences>
  <definedNames>
    <definedName name="_xlnm.Print_Area" localSheetId="0">'CATEGORY PAGE'!$A$1:$F$55</definedName>
  </definedNames>
  <calcPr calcId="125725"/>
</workbook>
</file>

<file path=xl/calcChain.xml><?xml version="1.0" encoding="utf-8"?>
<calcChain xmlns="http://schemas.openxmlformats.org/spreadsheetml/2006/main">
  <c r="D52" i="1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9"/>
  <c r="D9"/>
  <c r="F8"/>
  <c r="D8"/>
  <c r="F7"/>
  <c r="D7"/>
  <c r="F6"/>
  <c r="D6"/>
  <c r="F5"/>
  <c r="D5"/>
  <c r="F4"/>
  <c r="D4"/>
  <c r="F3"/>
  <c r="D3"/>
  <c r="F2"/>
  <c r="F11" s="1"/>
  <c r="D2"/>
  <c r="D11" s="1"/>
  <c r="D55" s="1"/>
  <c r="F55" l="1"/>
  <c r="F52"/>
</calcChain>
</file>

<file path=xl/sharedStrings.xml><?xml version="1.0" encoding="utf-8"?>
<sst xmlns="http://schemas.openxmlformats.org/spreadsheetml/2006/main" count="62" uniqueCount="62">
  <si>
    <t>SOURCE OF REVENUE</t>
  </si>
  <si>
    <t>Approved FY2013 Budget</t>
  </si>
  <si>
    <t>Approved FY2014 Budget</t>
  </si>
  <si>
    <t xml:space="preserve">Interest </t>
  </si>
  <si>
    <t>Property Tax Revenue</t>
  </si>
  <si>
    <t>Sales Tax Revenue - gross</t>
  </si>
  <si>
    <t>435, 450</t>
  </si>
  <si>
    <t>Facility &amp; room rental &amp; billing receipts</t>
  </si>
  <si>
    <t>460,70,71</t>
  </si>
  <si>
    <t>Fees - Academy, EMS course, training</t>
  </si>
  <si>
    <t>Emergency Prevention</t>
  </si>
  <si>
    <t>477, 80</t>
  </si>
  <si>
    <t>Grants &amp; donations</t>
  </si>
  <si>
    <t>485, 87, 90, 99</t>
  </si>
  <si>
    <t>Misc., WC, sales of property</t>
  </si>
  <si>
    <t>TOTAL</t>
  </si>
  <si>
    <t>Number</t>
  </si>
  <si>
    <t>BUDGET EXPENSE CATEGORY</t>
  </si>
  <si>
    <t xml:space="preserve">Property Tax Collection &amp; Valuation Fees </t>
  </si>
  <si>
    <t>Sales Tax Collection Costs</t>
  </si>
  <si>
    <t>Sunset Valley Reimbursement</t>
  </si>
  <si>
    <t xml:space="preserve">Apparatus </t>
  </si>
  <si>
    <t>Alpha Pagers</t>
  </si>
  <si>
    <t>Dispatch &amp; Communications</t>
  </si>
  <si>
    <t>Fuel</t>
  </si>
  <si>
    <t>SCBA</t>
  </si>
  <si>
    <t>Vehicle Maintenance &amp; Repairs</t>
  </si>
  <si>
    <t>Vehicle Supplies &amp; Equipment</t>
  </si>
  <si>
    <t>Uniform &amp; Protective Gear</t>
  </si>
  <si>
    <t>611,2</t>
  </si>
  <si>
    <t>EMS &amp; Rehab supplies</t>
  </si>
  <si>
    <t>Auto Insurance</t>
  </si>
  <si>
    <t>Training- Fire &amp; Rescue</t>
  </si>
  <si>
    <t>Seminars &amp; Conferences</t>
  </si>
  <si>
    <t>634, 5</t>
  </si>
  <si>
    <t>Fire academy &amp; EMS Certification Course</t>
  </si>
  <si>
    <t>Vending machine supplies</t>
  </si>
  <si>
    <t>Benefits  (457, health, workers comp)</t>
  </si>
  <si>
    <t>Payroll (2011 as amended 9/26)</t>
  </si>
  <si>
    <t>Employee &amp; Member Recognition</t>
  </si>
  <si>
    <t>Facilities &amp; Personnel Certification</t>
  </si>
  <si>
    <t>Recruitment &amp; Promotion</t>
  </si>
  <si>
    <t>Building &amp; Grounds Maintenance</t>
  </si>
  <si>
    <t>Supplies - Office</t>
  </si>
  <si>
    <t>Supplies - Station</t>
  </si>
  <si>
    <t>Bank Fees</t>
  </si>
  <si>
    <t>Dues &amp; Subscriptions</t>
  </si>
  <si>
    <t>Information Technology</t>
  </si>
  <si>
    <t>Postage/Handling</t>
  </si>
  <si>
    <t>Property &amp; Liability Insurance</t>
  </si>
  <si>
    <t>Professional Services</t>
  </si>
  <si>
    <t>Public Notices/Articles</t>
  </si>
  <si>
    <t>Telephone</t>
  </si>
  <si>
    <t>Utilities</t>
  </si>
  <si>
    <t>Bond Debt Service</t>
  </si>
  <si>
    <t>TCESD Board Compensation</t>
  </si>
  <si>
    <t>Grant Cost share</t>
  </si>
  <si>
    <t>Prevention</t>
  </si>
  <si>
    <t>Public Education</t>
  </si>
  <si>
    <t>TOTALS</t>
  </si>
  <si>
    <t>OPERATING SURPLUS (DEFICIT)</t>
  </si>
  <si>
    <t>Surplus (Deficit)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</si>
</sst>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2">
    <font>
      <sz val="10"/>
      <name val="Arial"/>
    </font>
    <font>
      <b/>
      <i/>
      <sz val="12"/>
      <name val="Arial Narrow"/>
      <family val="2"/>
    </font>
    <font>
      <b/>
      <sz val="9"/>
      <name val="Arial"/>
      <family val="2"/>
    </font>
    <font>
      <b/>
      <sz val="8"/>
      <name val="Times New Roman"/>
      <family val="1"/>
    </font>
    <font>
      <b/>
      <sz val="8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name val="Cambria"/>
      <family val="1"/>
    </font>
    <font>
      <b/>
      <sz val="10"/>
      <name val="Arial Narrow"/>
      <family val="2"/>
    </font>
    <font>
      <b/>
      <sz val="9"/>
      <name val="Arial Narrow"/>
      <family val="2"/>
    </font>
    <font>
      <u val="doubleAccounting"/>
      <sz val="10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85">
    <xf numFmtId="0" fontId="0" fillId="0" borderId="0" xfId="0"/>
    <xf numFmtId="0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wrapText="1"/>
    </xf>
    <xf numFmtId="43" fontId="4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6" fillId="0" borderId="3" xfId="0" applyNumberFormat="1" applyFont="1" applyBorder="1" applyAlignment="1">
      <alignment horizontal="center"/>
    </xf>
    <xf numFmtId="0" fontId="6" fillId="0" borderId="4" xfId="0" applyFont="1" applyBorder="1"/>
    <xf numFmtId="44" fontId="6" fillId="0" borderId="5" xfId="0" applyNumberFormat="1" applyFont="1" applyBorder="1"/>
    <xf numFmtId="43" fontId="6" fillId="0" borderId="6" xfId="1" applyNumberFormat="1" applyFont="1" applyBorder="1"/>
    <xf numFmtId="43" fontId="0" fillId="0" borderId="5" xfId="0" applyNumberFormat="1" applyBorder="1"/>
    <xf numFmtId="43" fontId="7" fillId="0" borderId="7" xfId="0" applyNumberFormat="1" applyFont="1" applyFill="1" applyBorder="1"/>
    <xf numFmtId="164" fontId="0" fillId="0" borderId="0" xfId="0" applyNumberFormat="1"/>
    <xf numFmtId="43" fontId="0" fillId="0" borderId="0" xfId="0" applyNumberFormat="1"/>
    <xf numFmtId="43" fontId="7" fillId="0" borderId="8" xfId="0" applyNumberFormat="1" applyFont="1" applyFill="1" applyBorder="1"/>
    <xf numFmtId="0" fontId="6" fillId="0" borderId="9" xfId="0" applyNumberFormat="1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42" fontId="6" fillId="0" borderId="11" xfId="0" applyNumberFormat="1" applyFont="1" applyBorder="1"/>
    <xf numFmtId="0" fontId="0" fillId="0" borderId="5" xfId="0" applyBorder="1"/>
    <xf numFmtId="44" fontId="7" fillId="0" borderId="12" xfId="0" applyNumberFormat="1" applyFont="1" applyBorder="1"/>
    <xf numFmtId="0" fontId="8" fillId="0" borderId="13" xfId="0" applyNumberFormat="1" applyFont="1" applyBorder="1" applyAlignment="1">
      <alignment vertical="top"/>
    </xf>
    <xf numFmtId="0" fontId="8" fillId="0" borderId="14" xfId="0" applyFont="1" applyBorder="1" applyAlignment="1">
      <alignment vertical="top"/>
    </xf>
    <xf numFmtId="42" fontId="6" fillId="0" borderId="5" xfId="0" applyNumberFormat="1" applyFont="1" applyBorder="1" applyAlignment="1">
      <alignment vertical="top"/>
    </xf>
    <xf numFmtId="44" fontId="6" fillId="0" borderId="15" xfId="0" applyNumberFormat="1" applyFont="1" applyBorder="1" applyAlignment="1">
      <alignment vertical="top"/>
    </xf>
    <xf numFmtId="0" fontId="0" fillId="0" borderId="16" xfId="0" applyBorder="1" applyAlignment="1">
      <alignment vertical="top"/>
    </xf>
    <xf numFmtId="44" fontId="7" fillId="0" borderId="17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8" fillId="0" borderId="18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2" fontId="6" fillId="0" borderId="2" xfId="0" applyNumberFormat="1" applyFont="1" applyBorder="1"/>
    <xf numFmtId="44" fontId="7" fillId="0" borderId="20" xfId="0" applyNumberFormat="1" applyFont="1" applyBorder="1"/>
    <xf numFmtId="0" fontId="6" fillId="0" borderId="9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/>
    </xf>
    <xf numFmtId="44" fontId="6" fillId="0" borderId="2" xfId="0" applyNumberFormat="1" applyFont="1" applyFill="1" applyBorder="1" applyAlignment="1">
      <alignment horizontal="left"/>
    </xf>
    <xf numFmtId="44" fontId="6" fillId="0" borderId="21" xfId="1" quotePrefix="1" applyNumberFormat="1" applyFont="1" applyFill="1" applyBorder="1"/>
    <xf numFmtId="44" fontId="7" fillId="0" borderId="22" xfId="1" quotePrefix="1" applyNumberFormat="1" applyFont="1" applyFill="1" applyBorder="1"/>
    <xf numFmtId="0" fontId="6" fillId="0" borderId="3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left"/>
    </xf>
    <xf numFmtId="44" fontId="6" fillId="0" borderId="2" xfId="0" applyNumberFormat="1" applyFont="1" applyBorder="1" applyAlignment="1">
      <alignment horizontal="left"/>
    </xf>
    <xf numFmtId="44" fontId="6" fillId="0" borderId="4" xfId="1" quotePrefix="1" applyNumberFormat="1" applyFont="1" applyFill="1" applyBorder="1"/>
    <xf numFmtId="44" fontId="7" fillId="0" borderId="23" xfId="1" quotePrefix="1" applyNumberFormat="1" applyFont="1" applyFill="1" applyBorder="1"/>
    <xf numFmtId="0" fontId="6" fillId="0" borderId="24" xfId="0" applyNumberFormat="1" applyFont="1" applyFill="1" applyBorder="1" applyAlignment="1">
      <alignment horizontal="center"/>
    </xf>
    <xf numFmtId="0" fontId="6" fillId="0" borderId="25" xfId="0" applyFont="1" applyBorder="1" applyAlignment="1">
      <alignment horizontal="left"/>
    </xf>
    <xf numFmtId="44" fontId="6" fillId="0" borderId="25" xfId="1" applyNumberFormat="1" applyFont="1" applyBorder="1"/>
    <xf numFmtId="44" fontId="7" fillId="0" borderId="26" xfId="1" applyNumberFormat="1" applyFont="1" applyFill="1" applyBorder="1"/>
    <xf numFmtId="0" fontId="6" fillId="0" borderId="27" xfId="0" applyNumberFormat="1" applyFont="1" applyBorder="1" applyAlignment="1">
      <alignment horizontal="center"/>
    </xf>
    <xf numFmtId="0" fontId="6" fillId="0" borderId="28" xfId="0" applyFont="1" applyBorder="1" applyAlignment="1">
      <alignment horizontal="left"/>
    </xf>
    <xf numFmtId="44" fontId="6" fillId="0" borderId="28" xfId="1" applyNumberFormat="1" applyFont="1" applyBorder="1"/>
    <xf numFmtId="44" fontId="7" fillId="0" borderId="7" xfId="1" applyNumberFormat="1" applyFont="1" applyFill="1" applyBorder="1"/>
    <xf numFmtId="0" fontId="6" fillId="0" borderId="4" xfId="0" applyFont="1" applyFill="1" applyBorder="1" applyAlignment="1">
      <alignment horizontal="left"/>
    </xf>
    <xf numFmtId="44" fontId="6" fillId="0" borderId="4" xfId="1" applyNumberFormat="1" applyFont="1" applyFill="1" applyBorder="1" applyAlignment="1">
      <alignment horizontal="right"/>
    </xf>
    <xf numFmtId="44" fontId="7" fillId="0" borderId="23" xfId="1" applyNumberFormat="1" applyFont="1" applyFill="1" applyBorder="1" applyAlignment="1">
      <alignment horizontal="right"/>
    </xf>
    <xf numFmtId="44" fontId="6" fillId="0" borderId="4" xfId="1" applyNumberFormat="1" applyFont="1" applyFill="1" applyBorder="1"/>
    <xf numFmtId="44" fontId="7" fillId="0" borderId="23" xfId="1" applyNumberFormat="1" applyFont="1" applyFill="1" applyBorder="1"/>
    <xf numFmtId="0" fontId="6" fillId="0" borderId="4" xfId="0" applyFont="1" applyFill="1" applyBorder="1" applyAlignment="1"/>
    <xf numFmtId="44" fontId="6" fillId="0" borderId="2" xfId="0" applyNumberFormat="1" applyFont="1" applyFill="1" applyBorder="1" applyAlignment="1"/>
    <xf numFmtId="0" fontId="6" fillId="0" borderId="25" xfId="0" applyFont="1" applyFill="1" applyBorder="1" applyAlignment="1">
      <alignment horizontal="left"/>
    </xf>
    <xf numFmtId="44" fontId="6" fillId="0" borderId="25" xfId="1" applyNumberFormat="1" applyFont="1" applyFill="1" applyBorder="1"/>
    <xf numFmtId="0" fontId="6" fillId="0" borderId="27" xfId="0" applyNumberFormat="1" applyFont="1" applyFill="1" applyBorder="1" applyAlignment="1">
      <alignment horizontal="center"/>
    </xf>
    <xf numFmtId="0" fontId="6" fillId="0" borderId="29" xfId="0" applyNumberFormat="1" applyFont="1" applyFill="1" applyBorder="1" applyAlignment="1">
      <alignment horizontal="center"/>
    </xf>
    <xf numFmtId="0" fontId="6" fillId="0" borderId="30" xfId="0" applyFont="1" applyFill="1" applyBorder="1" applyAlignment="1">
      <alignment horizontal="left"/>
    </xf>
    <xf numFmtId="44" fontId="6" fillId="0" borderId="30" xfId="1" applyNumberFormat="1" applyFont="1" applyFill="1" applyBorder="1"/>
    <xf numFmtId="44" fontId="6" fillId="0" borderId="10" xfId="1" applyNumberFormat="1" applyFont="1" applyFill="1" applyBorder="1"/>
    <xf numFmtId="0" fontId="5" fillId="0" borderId="0" xfId="0" applyFont="1"/>
    <xf numFmtId="44" fontId="7" fillId="0" borderId="31" xfId="1" applyNumberFormat="1" applyFont="1" applyFill="1" applyBorder="1"/>
    <xf numFmtId="0" fontId="6" fillId="0" borderId="28" xfId="0" applyFont="1" applyFill="1" applyBorder="1" applyAlignment="1">
      <alignment horizontal="left"/>
    </xf>
    <xf numFmtId="44" fontId="6" fillId="0" borderId="28" xfId="1" applyNumberFormat="1" applyFont="1" applyFill="1" applyBorder="1"/>
    <xf numFmtId="44" fontId="6" fillId="0" borderId="4" xfId="1" applyNumberFormat="1" applyFont="1" applyBorder="1"/>
    <xf numFmtId="44" fontId="0" fillId="0" borderId="0" xfId="0" applyNumberFormat="1"/>
    <xf numFmtId="0" fontId="5" fillId="0" borderId="32" xfId="0" applyNumberFormat="1" applyFont="1" applyBorder="1" applyAlignment="1">
      <alignment horizontal="center"/>
    </xf>
    <xf numFmtId="0" fontId="8" fillId="0" borderId="33" xfId="0" applyFont="1" applyBorder="1" applyAlignment="1">
      <alignment horizontal="left"/>
    </xf>
    <xf numFmtId="42" fontId="6" fillId="0" borderId="5" xfId="1" applyNumberFormat="1" applyFont="1" applyBorder="1"/>
    <xf numFmtId="42" fontId="6" fillId="0" borderId="34" xfId="1" applyNumberFormat="1" applyFont="1" applyBorder="1"/>
    <xf numFmtId="42" fontId="0" fillId="0" borderId="5" xfId="0" applyNumberFormat="1" applyBorder="1"/>
    <xf numFmtId="42" fontId="7" fillId="0" borderId="35" xfId="1" applyNumberFormat="1" applyFont="1" applyFill="1" applyBorder="1"/>
    <xf numFmtId="0" fontId="0" fillId="0" borderId="0" xfId="0" applyNumberFormat="1" applyAlignment="1">
      <alignment horizontal="center"/>
    </xf>
    <xf numFmtId="0" fontId="5" fillId="0" borderId="5" xfId="0" applyFont="1" applyFill="1" applyBorder="1" applyAlignment="1">
      <alignment horizontal="left"/>
    </xf>
    <xf numFmtId="42" fontId="0" fillId="0" borderId="0" xfId="0" applyNumberFormat="1"/>
    <xf numFmtId="42" fontId="10" fillId="0" borderId="0" xfId="0" applyNumberFormat="1" applyFont="1" applyBorder="1"/>
    <xf numFmtId="44" fontId="10" fillId="0" borderId="0" xfId="0" applyNumberFormat="1" applyFont="1"/>
  </cellXfs>
  <cellStyles count="6">
    <cellStyle name="Currency" xfId="1" builtinId="4"/>
    <cellStyle name="Normal" xfId="0" builtinId="0"/>
    <cellStyle name="Normal 2" xfId="2"/>
    <cellStyle name="Normal 3" xfId="3"/>
    <cellStyle name="Percent 2" xfId="4"/>
    <cellStyle name="Percent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Budget\FY2014\FY2014%20Approved%20Budget%200826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TEGORY PAGE"/>
      <sheetName val="REVENUE"/>
      <sheetName val="501 PROPERTY TAX FEES"/>
      <sheetName val="502 SALES TAX COLLECTION COSTS"/>
      <sheetName val="503 SUNSET VALLEY"/>
      <sheetName val="601 APPARATUS PMTS."/>
      <sheetName val="602 ALPHA PAGERS"/>
      <sheetName val="603 DISPATCH"/>
      <sheetName val="604 FUEL"/>
      <sheetName val="605 SCBA"/>
      <sheetName val="606 VEH MTN REP"/>
      <sheetName val="608 VEHICLE SUPPLIES"/>
      <sheetName val="609 UNIFORMS &amp; PROTECTIVE GEAR"/>
      <sheetName val="Uniform WS"/>
      <sheetName val="Gear WS"/>
      <sheetName val="611 EMS SUPPLIES"/>
      <sheetName val="612 REHAB SUPPLIES"/>
      <sheetName val="613 AUTO INSURANCE"/>
      <sheetName val="632 FIRE &amp; RESCUE TRAINING"/>
      <sheetName val="633 SEMINARS &amp; CONFERENCES"/>
      <sheetName val="634 FIRE ACADEMY"/>
      <sheetName val="635 EMT CERT COURSE"/>
      <sheetName val="636 VENDING MACHINES"/>
      <sheetName val="641 BENEFITS"/>
      <sheetName val="642 PAYROLL"/>
      <sheetName val="642 INDIV PAYROLL"/>
      <sheetName val="642 FF RATES"/>
      <sheetName val="642 LONGEVITY"/>
      <sheetName val="642 CERT PAY"/>
      <sheetName val="643 RECOGNITION"/>
      <sheetName val="644 CERTIFICATIONS"/>
      <sheetName val="645 RECRUITMENT"/>
      <sheetName val="651 BLDG GROUND MAINT"/>
      <sheetName val="652 OFFICE SUPPLIES"/>
      <sheetName val="653 STATION SUPPLIES"/>
      <sheetName val="654 BANK FEES"/>
      <sheetName val="655 DUES AND SUBSCRIPTIONS"/>
      <sheetName val="656 INFORMATION TECHNOLOGY"/>
      <sheetName val="657 POSTAGE"/>
      <sheetName val="658 PROP &amp; LIABILITY"/>
      <sheetName val="659 PROFESSIONAL SVCS"/>
      <sheetName val="660 PUBLIC NOTICES"/>
      <sheetName val="661 TELEPHONE"/>
      <sheetName val="662 UTILITIES"/>
      <sheetName val="663 BOND DEBT SVC"/>
      <sheetName val="664 TCESD COMPENSATION"/>
      <sheetName val="665 GRANT MATCHING"/>
      <sheetName val="666 CONTRACT SERVICES"/>
      <sheetName val="671 PREVENTION"/>
      <sheetName val="672 PUBLIC EDUCATION"/>
    </sheetNames>
    <sheetDataSet>
      <sheetData sheetId="0"/>
      <sheetData sheetId="1">
        <row r="4">
          <cell r="F4">
            <v>7500</v>
          </cell>
          <cell r="G4">
            <v>15200</v>
          </cell>
        </row>
        <row r="5">
          <cell r="F5">
            <v>2024884</v>
          </cell>
          <cell r="H5">
            <v>2073137</v>
          </cell>
        </row>
        <row r="6">
          <cell r="F6">
            <v>10175</v>
          </cell>
        </row>
        <row r="7">
          <cell r="F7"/>
        </row>
        <row r="8">
          <cell r="F8">
            <v>1644578</v>
          </cell>
          <cell r="G8">
            <v>1685692</v>
          </cell>
        </row>
        <row r="9">
          <cell r="F9">
            <v>2900</v>
          </cell>
          <cell r="H9">
            <v>10100</v>
          </cell>
        </row>
        <row r="10">
          <cell r="F10">
            <v>10000</v>
          </cell>
        </row>
        <row r="11">
          <cell r="F11">
            <v>500</v>
          </cell>
        </row>
        <row r="12">
          <cell r="F12">
            <v>4000</v>
          </cell>
          <cell r="H12">
            <v>200800</v>
          </cell>
        </row>
        <row r="13">
          <cell r="F13">
            <v>144000</v>
          </cell>
        </row>
        <row r="14">
          <cell r="F14">
            <v>42000</v>
          </cell>
        </row>
        <row r="15">
          <cell r="F15">
            <v>10100</v>
          </cell>
          <cell r="G15">
            <v>15000</v>
          </cell>
        </row>
        <row r="16">
          <cell r="F16">
            <v>0</v>
          </cell>
          <cell r="H16">
            <v>2500</v>
          </cell>
        </row>
        <row r="17">
          <cell r="F17">
            <v>2500</v>
          </cell>
        </row>
        <row r="18">
          <cell r="F18">
            <v>0</v>
          </cell>
          <cell r="H18">
            <v>82200</v>
          </cell>
        </row>
        <row r="19">
          <cell r="F19">
            <v>3400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55000</v>
          </cell>
        </row>
      </sheetData>
      <sheetData sheetId="2">
        <row r="12">
          <cell r="F12">
            <v>18473.809999999998</v>
          </cell>
        </row>
      </sheetData>
      <sheetData sheetId="3">
        <row r="12">
          <cell r="F12">
            <v>33763.840000000004</v>
          </cell>
        </row>
      </sheetData>
      <sheetData sheetId="4">
        <row r="11">
          <cell r="F11">
            <v>24415.65</v>
          </cell>
        </row>
      </sheetData>
      <sheetData sheetId="5">
        <row r="14">
          <cell r="F14">
            <v>397322</v>
          </cell>
          <cell r="G14">
            <v>26098</v>
          </cell>
        </row>
      </sheetData>
      <sheetData sheetId="6">
        <row r="11">
          <cell r="F11">
            <v>3200</v>
          </cell>
        </row>
      </sheetData>
      <sheetData sheetId="7">
        <row r="17">
          <cell r="F17">
            <v>85972.800000000003</v>
          </cell>
        </row>
      </sheetData>
      <sheetData sheetId="8">
        <row r="9">
          <cell r="F9">
            <v>40000</v>
          </cell>
        </row>
      </sheetData>
      <sheetData sheetId="9">
        <row r="22">
          <cell r="F22">
            <v>38400</v>
          </cell>
        </row>
      </sheetData>
      <sheetData sheetId="10">
        <row r="19">
          <cell r="F19">
            <v>84050</v>
          </cell>
        </row>
      </sheetData>
      <sheetData sheetId="11">
        <row r="28">
          <cell r="F28">
            <v>29900</v>
          </cell>
        </row>
      </sheetData>
      <sheetData sheetId="12">
        <row r="12">
          <cell r="F12">
            <v>54186.75</v>
          </cell>
        </row>
      </sheetData>
      <sheetData sheetId="13"/>
      <sheetData sheetId="14"/>
      <sheetData sheetId="15">
        <row r="18">
          <cell r="F18">
            <v>16025</v>
          </cell>
        </row>
      </sheetData>
      <sheetData sheetId="16">
        <row r="10">
          <cell r="F10">
            <v>500</v>
          </cell>
        </row>
      </sheetData>
      <sheetData sheetId="17">
        <row r="8">
          <cell r="F8">
            <v>18963</v>
          </cell>
        </row>
      </sheetData>
      <sheetData sheetId="18">
        <row r="42">
          <cell r="F42">
            <v>40615</v>
          </cell>
        </row>
      </sheetData>
      <sheetData sheetId="19">
        <row r="22">
          <cell r="F22">
            <v>14300</v>
          </cell>
        </row>
      </sheetData>
      <sheetData sheetId="20">
        <row r="33">
          <cell r="F33">
            <v>56900</v>
          </cell>
        </row>
      </sheetData>
      <sheetData sheetId="21">
        <row r="19">
          <cell r="F19">
            <v>9250</v>
          </cell>
        </row>
      </sheetData>
      <sheetData sheetId="22">
        <row r="12">
          <cell r="E12">
            <v>2600</v>
          </cell>
        </row>
      </sheetData>
      <sheetData sheetId="23">
        <row r="28">
          <cell r="E28">
            <v>705924.03178427671</v>
          </cell>
        </row>
      </sheetData>
      <sheetData sheetId="24">
        <row r="50">
          <cell r="K50">
            <v>2043576.8434000001</v>
          </cell>
        </row>
      </sheetData>
      <sheetData sheetId="25"/>
      <sheetData sheetId="26"/>
      <sheetData sheetId="27"/>
      <sheetData sheetId="28"/>
      <sheetData sheetId="29">
        <row r="14">
          <cell r="F14">
            <v>5300</v>
          </cell>
        </row>
      </sheetData>
      <sheetData sheetId="30">
        <row r="23">
          <cell r="F23">
            <v>13140</v>
          </cell>
        </row>
      </sheetData>
      <sheetData sheetId="31">
        <row r="18">
          <cell r="F18">
            <v>300</v>
          </cell>
        </row>
      </sheetData>
      <sheetData sheetId="32">
        <row r="26">
          <cell r="F26">
            <v>55752</v>
          </cell>
        </row>
      </sheetData>
      <sheetData sheetId="33">
        <row r="20">
          <cell r="F20">
            <v>9800</v>
          </cell>
        </row>
      </sheetData>
      <sheetData sheetId="34">
        <row r="16">
          <cell r="F16">
            <v>10550</v>
          </cell>
        </row>
      </sheetData>
      <sheetData sheetId="35">
        <row r="13">
          <cell r="F13">
            <v>1865</v>
          </cell>
        </row>
      </sheetData>
      <sheetData sheetId="36">
        <row r="25">
          <cell r="F25">
            <v>4101</v>
          </cell>
        </row>
      </sheetData>
      <sheetData sheetId="37">
        <row r="25">
          <cell r="F25">
            <v>20400</v>
          </cell>
        </row>
      </sheetData>
      <sheetData sheetId="38">
        <row r="13">
          <cell r="F13">
            <v>2660</v>
          </cell>
        </row>
      </sheetData>
      <sheetData sheetId="39">
        <row r="16">
          <cell r="F16">
            <v>25370</v>
          </cell>
        </row>
      </sheetData>
      <sheetData sheetId="40">
        <row r="15">
          <cell r="F15">
            <v>39000</v>
          </cell>
        </row>
      </sheetData>
      <sheetData sheetId="41">
        <row r="13">
          <cell r="F13">
            <v>8125</v>
          </cell>
        </row>
      </sheetData>
      <sheetData sheetId="42">
        <row r="12">
          <cell r="F12">
            <v>10280</v>
          </cell>
        </row>
      </sheetData>
      <sheetData sheetId="43">
        <row r="17">
          <cell r="F17">
            <v>71600</v>
          </cell>
        </row>
      </sheetData>
      <sheetData sheetId="44">
        <row r="14">
          <cell r="F14">
            <v>347550</v>
          </cell>
        </row>
      </sheetData>
      <sheetData sheetId="45">
        <row r="11">
          <cell r="F11">
            <v>3500</v>
          </cell>
        </row>
      </sheetData>
      <sheetData sheetId="46">
        <row r="13">
          <cell r="F13">
            <v>7000</v>
          </cell>
        </row>
      </sheetData>
      <sheetData sheetId="47"/>
      <sheetData sheetId="48">
        <row r="14">
          <cell r="F14">
            <v>1000</v>
          </cell>
        </row>
      </sheetData>
      <sheetData sheetId="49">
        <row r="14">
          <cell r="F14">
            <v>2900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7"/>
  <sheetViews>
    <sheetView tabSelected="1" zoomScaleNormal="100" workbookViewId="0">
      <selection sqref="A1:F55"/>
    </sheetView>
  </sheetViews>
  <sheetFormatPr defaultRowHeight="12.75"/>
  <cols>
    <col min="1" max="1" width="9.5703125" style="80" customWidth="1"/>
    <col min="2" max="2" width="29.28515625" customWidth="1"/>
    <col min="3" max="3" width="2.85546875" customWidth="1"/>
    <col min="4" max="4" width="18.140625" customWidth="1"/>
    <col min="5" max="5" width="3" customWidth="1"/>
    <col min="6" max="6" width="17.140625" style="16" customWidth="1"/>
    <col min="7" max="7" width="3" customWidth="1"/>
    <col min="9" max="9" width="13.5703125" bestFit="1" customWidth="1"/>
    <col min="10" max="10" width="10" bestFit="1" customWidth="1"/>
    <col min="11" max="11" width="12.28515625" bestFit="1" customWidth="1"/>
  </cols>
  <sheetData>
    <row r="1" spans="1:10" ht="33" customHeight="1">
      <c r="A1" s="1">
        <v>2014</v>
      </c>
      <c r="B1" s="2" t="s">
        <v>0</v>
      </c>
      <c r="C1" s="3"/>
      <c r="D1" s="4" t="s">
        <v>1</v>
      </c>
      <c r="E1" s="5"/>
      <c r="F1" s="4" t="s">
        <v>2</v>
      </c>
      <c r="H1" s="6"/>
      <c r="I1" s="7"/>
      <c r="J1" s="8"/>
    </row>
    <row r="2" spans="1:10" ht="12.75" customHeight="1">
      <c r="A2" s="9">
        <v>407</v>
      </c>
      <c r="B2" s="10" t="s">
        <v>3</v>
      </c>
      <c r="C2" s="11"/>
      <c r="D2" s="12">
        <f>[1]REVENUE!F4</f>
        <v>7500</v>
      </c>
      <c r="E2" s="13"/>
      <c r="F2" s="14">
        <f>[1]REVENUE!G4</f>
        <v>15200</v>
      </c>
      <c r="H2" s="15"/>
      <c r="I2" s="16"/>
    </row>
    <row r="3" spans="1:10" ht="12.6" customHeight="1">
      <c r="A3" s="9">
        <v>410</v>
      </c>
      <c r="B3" s="10" t="s">
        <v>4</v>
      </c>
      <c r="C3" s="11"/>
      <c r="D3" s="12">
        <f>[1]REVENUE!F5+[1]REVENUE!F6+[1]REVENUE!F7</f>
        <v>2035059</v>
      </c>
      <c r="E3" s="13"/>
      <c r="F3" s="17">
        <f>[1]REVENUE!H5</f>
        <v>2073137</v>
      </c>
      <c r="H3" s="15"/>
      <c r="I3" s="16"/>
    </row>
    <row r="4" spans="1:10" ht="12.6" customHeight="1">
      <c r="A4" s="9">
        <v>415</v>
      </c>
      <c r="B4" s="10" t="s">
        <v>5</v>
      </c>
      <c r="C4" s="11"/>
      <c r="D4" s="12">
        <f>[1]REVENUE!F8</f>
        <v>1644578</v>
      </c>
      <c r="E4" s="13"/>
      <c r="F4" s="17">
        <f>[1]REVENUE!G8</f>
        <v>1685692</v>
      </c>
      <c r="H4" s="15"/>
      <c r="I4" s="16"/>
    </row>
    <row r="5" spans="1:10" ht="12.6" customHeight="1">
      <c r="A5" s="9" t="s">
        <v>6</v>
      </c>
      <c r="B5" s="10" t="s">
        <v>7</v>
      </c>
      <c r="C5" s="11"/>
      <c r="D5" s="12">
        <f>[1]REVENUE!F9+[1]REVENUE!F10+[1]REVENUE!F11</f>
        <v>13400</v>
      </c>
      <c r="E5" s="13"/>
      <c r="F5" s="17">
        <f>[1]REVENUE!H9</f>
        <v>10100</v>
      </c>
      <c r="H5" s="15"/>
      <c r="I5" s="16"/>
    </row>
    <row r="6" spans="1:10" ht="12.6" customHeight="1">
      <c r="A6" s="9" t="s">
        <v>8</v>
      </c>
      <c r="B6" s="10" t="s">
        <v>9</v>
      </c>
      <c r="C6" s="11"/>
      <c r="D6" s="12">
        <f>[1]REVENUE!F12+[1]REVENUE!F13+[1]REVENUE!F14</f>
        <v>190000</v>
      </c>
      <c r="E6" s="13"/>
      <c r="F6" s="17">
        <f>[1]REVENUE!H12</f>
        <v>200800</v>
      </c>
      <c r="H6" s="15"/>
      <c r="I6" s="16"/>
    </row>
    <row r="7" spans="1:10" ht="12.6" customHeight="1">
      <c r="A7" s="9">
        <v>475</v>
      </c>
      <c r="B7" s="10" t="s">
        <v>10</v>
      </c>
      <c r="C7" s="11"/>
      <c r="D7" s="12">
        <f>[1]REVENUE!F15</f>
        <v>10100</v>
      </c>
      <c r="E7" s="13"/>
      <c r="F7" s="17">
        <f>[1]REVENUE!G15</f>
        <v>15000</v>
      </c>
      <c r="H7" s="15"/>
      <c r="I7" s="16"/>
    </row>
    <row r="8" spans="1:10" ht="12.6" customHeight="1">
      <c r="A8" s="9" t="s">
        <v>11</v>
      </c>
      <c r="B8" s="10" t="s">
        <v>12</v>
      </c>
      <c r="C8" s="11"/>
      <c r="D8" s="12">
        <f>[1]REVENUE!F16+[1]REVENUE!F17</f>
        <v>2500</v>
      </c>
      <c r="E8" s="13"/>
      <c r="F8" s="17">
        <f>[1]REVENUE!H16</f>
        <v>2500</v>
      </c>
      <c r="H8" s="15"/>
      <c r="I8" s="16"/>
    </row>
    <row r="9" spans="1:10" ht="12.6" customHeight="1">
      <c r="A9" s="9" t="s">
        <v>13</v>
      </c>
      <c r="B9" s="10" t="s">
        <v>14</v>
      </c>
      <c r="C9" s="11"/>
      <c r="D9" s="12">
        <f>[1]REVENUE!F18+[1]REVENUE!F19+[1]REVENUE!F20+[1]REVENUE!F21+[1]REVENUE!F22</f>
        <v>58400</v>
      </c>
      <c r="E9" s="13"/>
      <c r="F9" s="17">
        <f>[1]REVENUE!H18</f>
        <v>82200</v>
      </c>
      <c r="H9" s="15"/>
      <c r="I9" s="16"/>
    </row>
    <row r="10" spans="1:10" ht="3" customHeight="1">
      <c r="A10" s="18"/>
      <c r="B10" s="19"/>
      <c r="C10" s="20"/>
      <c r="D10" s="21"/>
      <c r="E10" s="22"/>
      <c r="F10" s="23"/>
      <c r="H10" s="15"/>
      <c r="I10" s="16"/>
    </row>
    <row r="11" spans="1:10" s="30" customFormat="1" ht="20.25" customHeight="1">
      <c r="A11" s="24"/>
      <c r="B11" s="25" t="s">
        <v>15</v>
      </c>
      <c r="C11" s="26"/>
      <c r="D11" s="27">
        <f>SUM(D2:D9)</f>
        <v>3961537</v>
      </c>
      <c r="E11" s="28"/>
      <c r="F11" s="29">
        <f>SUM(F2:F10)+1</f>
        <v>4084630</v>
      </c>
      <c r="H11" s="15"/>
      <c r="I11" s="16"/>
    </row>
    <row r="12" spans="1:10" ht="22.5" customHeight="1" thickBot="1">
      <c r="A12" s="31" t="s">
        <v>16</v>
      </c>
      <c r="B12" s="32" t="s">
        <v>17</v>
      </c>
      <c r="C12" s="33"/>
      <c r="D12" s="34"/>
      <c r="E12" s="22"/>
      <c r="F12" s="35"/>
      <c r="H12" s="15"/>
      <c r="I12" s="16"/>
    </row>
    <row r="13" spans="1:10" ht="12.6" customHeight="1">
      <c r="A13" s="36">
        <v>501</v>
      </c>
      <c r="B13" s="37" t="s">
        <v>18</v>
      </c>
      <c r="C13" s="38"/>
      <c r="D13" s="39">
        <v>17144</v>
      </c>
      <c r="E13" s="5"/>
      <c r="F13" s="40">
        <f>'[1]501 PROPERTY TAX FEES'!F12</f>
        <v>18473.809999999998</v>
      </c>
      <c r="H13" s="15"/>
      <c r="I13" s="16"/>
    </row>
    <row r="14" spans="1:10" ht="12.6" customHeight="1">
      <c r="A14" s="41">
        <v>502</v>
      </c>
      <c r="B14" s="42" t="s">
        <v>19</v>
      </c>
      <c r="C14" s="43"/>
      <c r="D14" s="44">
        <v>33092</v>
      </c>
      <c r="E14" s="5"/>
      <c r="F14" s="45">
        <f>'[1]502 SALES TAX COLLECTION COSTS'!F12</f>
        <v>33763.840000000004</v>
      </c>
      <c r="H14" s="15"/>
      <c r="I14" s="16"/>
    </row>
    <row r="15" spans="1:10" ht="12.6" customHeight="1">
      <c r="A15" s="46">
        <v>503</v>
      </c>
      <c r="B15" s="47" t="s">
        <v>20</v>
      </c>
      <c r="C15" s="43"/>
      <c r="D15" s="48">
        <v>23253</v>
      </c>
      <c r="E15" s="5"/>
      <c r="F15" s="49">
        <f>'[1]503 SUNSET VALLEY'!F11</f>
        <v>24415.65</v>
      </c>
      <c r="H15" s="15"/>
      <c r="I15" s="16"/>
    </row>
    <row r="16" spans="1:10" ht="12.6" customHeight="1">
      <c r="A16" s="50">
        <v>601</v>
      </c>
      <c r="B16" s="51" t="s">
        <v>21</v>
      </c>
      <c r="C16" s="43"/>
      <c r="D16" s="52">
        <v>135221</v>
      </c>
      <c r="E16" s="5"/>
      <c r="F16" s="53">
        <f>'[1]601 APPARATUS PMTS.'!F14+'[1]601 APPARATUS PMTS.'!G14</f>
        <v>423420</v>
      </c>
      <c r="H16" s="15"/>
      <c r="I16" s="16"/>
    </row>
    <row r="17" spans="1:10" ht="12.6" customHeight="1">
      <c r="A17" s="41">
        <v>602</v>
      </c>
      <c r="B17" s="54" t="s">
        <v>22</v>
      </c>
      <c r="C17" s="38"/>
      <c r="D17" s="55">
        <v>3200</v>
      </c>
      <c r="E17" s="5"/>
      <c r="F17" s="56">
        <f>'[1]602 ALPHA PAGERS'!F11</f>
        <v>3200</v>
      </c>
      <c r="H17" s="15"/>
      <c r="I17" s="16"/>
    </row>
    <row r="18" spans="1:10" ht="12.6" customHeight="1">
      <c r="A18" s="41">
        <v>603</v>
      </c>
      <c r="B18" s="54" t="s">
        <v>23</v>
      </c>
      <c r="C18" s="38"/>
      <c r="D18" s="57">
        <v>71573</v>
      </c>
      <c r="E18" s="5"/>
      <c r="F18" s="58">
        <f>'[1]603 DISPATCH'!F17</f>
        <v>85972.800000000003</v>
      </c>
      <c r="H18" s="15"/>
      <c r="I18" s="16"/>
    </row>
    <row r="19" spans="1:10" ht="12.6" customHeight="1">
      <c r="A19" s="9">
        <v>604</v>
      </c>
      <c r="B19" s="42" t="s">
        <v>24</v>
      </c>
      <c r="C19" s="43"/>
      <c r="D19" s="57">
        <v>40000</v>
      </c>
      <c r="E19" s="5"/>
      <c r="F19" s="58">
        <f>'[1]604 FUEL'!F9</f>
        <v>40000</v>
      </c>
      <c r="H19" s="15"/>
      <c r="I19" s="16"/>
    </row>
    <row r="20" spans="1:10" ht="12.6" customHeight="1">
      <c r="A20" s="41">
        <v>605</v>
      </c>
      <c r="B20" s="59" t="s">
        <v>25</v>
      </c>
      <c r="C20" s="60"/>
      <c r="D20" s="57">
        <v>11900</v>
      </c>
      <c r="E20" s="5"/>
      <c r="F20" s="58">
        <f>'[1]605 SCBA'!F22</f>
        <v>38400</v>
      </c>
      <c r="H20" s="15"/>
      <c r="I20" s="16"/>
    </row>
    <row r="21" spans="1:10" ht="12.6" customHeight="1">
      <c r="A21" s="41">
        <v>606</v>
      </c>
      <c r="B21" s="59" t="s">
        <v>26</v>
      </c>
      <c r="C21" s="60"/>
      <c r="D21" s="57">
        <v>60750</v>
      </c>
      <c r="E21" s="5"/>
      <c r="F21" s="58">
        <f>'[1]606 VEH MTN REP'!F19</f>
        <v>84050</v>
      </c>
      <c r="H21" s="15"/>
      <c r="I21" s="16"/>
    </row>
    <row r="22" spans="1:10" ht="12.6" customHeight="1">
      <c r="A22" s="41">
        <v>608</v>
      </c>
      <c r="B22" s="54" t="s">
        <v>27</v>
      </c>
      <c r="C22" s="38"/>
      <c r="D22" s="57">
        <v>51250</v>
      </c>
      <c r="E22" s="5"/>
      <c r="F22" s="58">
        <f>'[1]608 VEHICLE SUPPLIES'!F28</f>
        <v>29900</v>
      </c>
      <c r="H22" s="15"/>
      <c r="I22" s="16"/>
    </row>
    <row r="23" spans="1:10" ht="12.6" customHeight="1">
      <c r="A23" s="41">
        <v>609</v>
      </c>
      <c r="B23" s="54" t="s">
        <v>28</v>
      </c>
      <c r="C23" s="38"/>
      <c r="D23" s="57">
        <v>51365</v>
      </c>
      <c r="F23" s="58">
        <f>'[1]609 UNIFORMS &amp; PROTECTIVE GEAR'!F12</f>
        <v>54186.75</v>
      </c>
      <c r="H23" s="15"/>
      <c r="I23" s="16"/>
    </row>
    <row r="24" spans="1:10" ht="12.6" customHeight="1">
      <c r="A24" s="41" t="s">
        <v>29</v>
      </c>
      <c r="B24" s="54" t="s">
        <v>30</v>
      </c>
      <c r="C24" s="38"/>
      <c r="D24" s="57">
        <v>18096</v>
      </c>
      <c r="F24" s="58">
        <f>'[1]611 EMS SUPPLIES'!F18+'[1]612 REHAB SUPPLIES'!F10</f>
        <v>16525</v>
      </c>
      <c r="H24" s="15"/>
      <c r="I24" s="16"/>
    </row>
    <row r="25" spans="1:10" ht="12.6" customHeight="1">
      <c r="A25" s="46">
        <v>613</v>
      </c>
      <c r="B25" s="61" t="s">
        <v>31</v>
      </c>
      <c r="C25" s="38"/>
      <c r="D25" s="62">
        <v>21000</v>
      </c>
      <c r="F25" s="49">
        <f>'[1]613 AUTO INSURANCE'!F8</f>
        <v>18963</v>
      </c>
      <c r="H25" s="15"/>
      <c r="I25" s="16"/>
    </row>
    <row r="26" spans="1:10" ht="12.6" customHeight="1">
      <c r="A26" s="63">
        <v>632</v>
      </c>
      <c r="B26" s="51" t="s">
        <v>32</v>
      </c>
      <c r="D26" s="52">
        <v>36600</v>
      </c>
      <c r="F26" s="53">
        <f>'[1]632 FIRE &amp; RESCUE TRAINING'!F42</f>
        <v>40615</v>
      </c>
      <c r="H26" s="15"/>
      <c r="I26" s="16"/>
    </row>
    <row r="27" spans="1:10" ht="12.6" customHeight="1">
      <c r="A27" s="41">
        <v>633</v>
      </c>
      <c r="B27" s="54" t="s">
        <v>33</v>
      </c>
      <c r="D27" s="57">
        <v>16550</v>
      </c>
      <c r="F27" s="58">
        <f>'[1]633 SEMINARS &amp; CONFERENCES'!F22</f>
        <v>14300</v>
      </c>
      <c r="H27" s="15"/>
      <c r="I27" s="16"/>
    </row>
    <row r="28" spans="1:10" ht="12.6" customHeight="1">
      <c r="A28" s="46" t="s">
        <v>34</v>
      </c>
      <c r="B28" s="61" t="s">
        <v>35</v>
      </c>
      <c r="D28" s="62">
        <v>65250</v>
      </c>
      <c r="F28" s="49">
        <f>'[1]634 FIRE ACADEMY'!F33+'[1]635 EMT CERT COURSE'!F19</f>
        <v>66150</v>
      </c>
      <c r="H28" s="15"/>
      <c r="I28" s="16"/>
    </row>
    <row r="29" spans="1:10" ht="12.6" customHeight="1">
      <c r="A29" s="64">
        <v>636</v>
      </c>
      <c r="B29" s="65" t="s">
        <v>36</v>
      </c>
      <c r="D29" s="66">
        <v>2375</v>
      </c>
      <c r="F29" s="49">
        <f>'[1]636 VENDING MACHINES'!E12</f>
        <v>2600</v>
      </c>
      <c r="H29" s="15"/>
      <c r="I29" s="16"/>
    </row>
    <row r="30" spans="1:10" ht="12.6" customHeight="1">
      <c r="A30" s="36">
        <v>641</v>
      </c>
      <c r="B30" s="37" t="s">
        <v>37</v>
      </c>
      <c r="D30" s="67">
        <v>630974</v>
      </c>
      <c r="F30" s="53">
        <f>'[1]641 BENEFITS'!E28</f>
        <v>705924.03178427671</v>
      </c>
      <c r="H30" s="15"/>
      <c r="I30" s="16"/>
      <c r="J30" s="68"/>
    </row>
    <row r="31" spans="1:10" ht="12.6" customHeight="1">
      <c r="A31" s="41">
        <v>642</v>
      </c>
      <c r="B31" s="54" t="s">
        <v>38</v>
      </c>
      <c r="D31" s="67">
        <v>1922178</v>
      </c>
      <c r="F31" s="69">
        <f>'[1]642 PAYROLL'!K50</f>
        <v>2043576.8434000001</v>
      </c>
      <c r="H31" s="15"/>
      <c r="I31" s="16"/>
    </row>
    <row r="32" spans="1:10" ht="12.6" customHeight="1">
      <c r="A32" s="41">
        <v>643</v>
      </c>
      <c r="B32" s="54" t="s">
        <v>39</v>
      </c>
      <c r="D32" s="57">
        <v>5200</v>
      </c>
      <c r="F32" s="58">
        <f>'[1]643 RECOGNITION'!F14</f>
        <v>5300</v>
      </c>
      <c r="H32" s="15"/>
      <c r="I32" s="16"/>
    </row>
    <row r="33" spans="1:11" ht="12.6" customHeight="1">
      <c r="A33" s="41">
        <v>644</v>
      </c>
      <c r="B33" s="54" t="s">
        <v>40</v>
      </c>
      <c r="D33" s="62">
        <v>11506</v>
      </c>
      <c r="F33" s="49">
        <f>'[1]644 CERTIFICATIONS'!F23</f>
        <v>13140</v>
      </c>
      <c r="H33" s="15"/>
      <c r="I33" s="16"/>
    </row>
    <row r="34" spans="1:11" ht="11.25" customHeight="1">
      <c r="A34" s="64">
        <v>645</v>
      </c>
      <c r="B34" s="65" t="s">
        <v>41</v>
      </c>
      <c r="D34" s="62">
        <v>300</v>
      </c>
      <c r="F34" s="49">
        <f>'[1]645 RECRUITMENT'!F18</f>
        <v>300</v>
      </c>
      <c r="H34" s="15"/>
      <c r="I34" s="16"/>
    </row>
    <row r="35" spans="1:11" ht="12.6" customHeight="1">
      <c r="A35" s="63">
        <v>651</v>
      </c>
      <c r="B35" s="70" t="s">
        <v>42</v>
      </c>
      <c r="C35" s="38"/>
      <c r="D35" s="71">
        <v>42495</v>
      </c>
      <c r="F35" s="53">
        <f>'[1]651 BLDG GROUND MAINT'!F26</f>
        <v>55752</v>
      </c>
      <c r="H35" s="15"/>
      <c r="I35" s="16"/>
    </row>
    <row r="36" spans="1:11" ht="12.6" customHeight="1">
      <c r="A36" s="41">
        <v>652</v>
      </c>
      <c r="B36" s="54" t="s">
        <v>43</v>
      </c>
      <c r="C36" s="38"/>
      <c r="D36" s="57">
        <v>7600</v>
      </c>
      <c r="F36" s="58">
        <f>'[1]652 OFFICE SUPPLIES'!F20</f>
        <v>9800</v>
      </c>
      <c r="H36" s="15"/>
      <c r="I36" s="16"/>
    </row>
    <row r="37" spans="1:11" ht="12.6" customHeight="1">
      <c r="A37" s="41">
        <v>653</v>
      </c>
      <c r="B37" s="54" t="s">
        <v>44</v>
      </c>
      <c r="C37" s="38"/>
      <c r="D37" s="57">
        <v>10000</v>
      </c>
      <c r="E37" s="5"/>
      <c r="F37" s="58">
        <f>'[1]653 STATION SUPPLIES'!F16</f>
        <v>10550</v>
      </c>
      <c r="H37" s="15"/>
      <c r="I37" s="16"/>
    </row>
    <row r="38" spans="1:11" ht="12.6" customHeight="1">
      <c r="A38" s="41">
        <v>654</v>
      </c>
      <c r="B38" s="54" t="s">
        <v>45</v>
      </c>
      <c r="C38" s="38"/>
      <c r="D38" s="72">
        <v>1365</v>
      </c>
      <c r="E38" s="5"/>
      <c r="F38" s="58">
        <f>'[1]654 BANK FEES'!F13</f>
        <v>1865</v>
      </c>
      <c r="H38" s="15"/>
      <c r="I38" s="16"/>
    </row>
    <row r="39" spans="1:11" ht="12.6" customHeight="1">
      <c r="A39" s="41">
        <v>655</v>
      </c>
      <c r="B39" s="54" t="s">
        <v>46</v>
      </c>
      <c r="C39" s="38"/>
      <c r="D39" s="57">
        <v>3066</v>
      </c>
      <c r="E39" s="5"/>
      <c r="F39" s="58">
        <f>'[1]655 DUES AND SUBSCRIPTIONS'!F25</f>
        <v>4101</v>
      </c>
      <c r="H39" s="15"/>
      <c r="I39" s="16"/>
    </row>
    <row r="40" spans="1:11" ht="12.6" customHeight="1">
      <c r="A40" s="41">
        <v>656</v>
      </c>
      <c r="B40" s="54" t="s">
        <v>47</v>
      </c>
      <c r="C40" s="38"/>
      <c r="D40" s="57">
        <v>23850</v>
      </c>
      <c r="E40" s="5"/>
      <c r="F40" s="58">
        <f>'[1]656 INFORMATION TECHNOLOGY'!F25</f>
        <v>20400</v>
      </c>
      <c r="H40" s="15"/>
      <c r="I40" s="16"/>
    </row>
    <row r="41" spans="1:11" ht="12.6" customHeight="1">
      <c r="A41" s="41">
        <v>657</v>
      </c>
      <c r="B41" s="54" t="s">
        <v>48</v>
      </c>
      <c r="C41" s="38"/>
      <c r="D41" s="57">
        <v>860</v>
      </c>
      <c r="E41" s="5"/>
      <c r="F41" s="58">
        <f>'[1]657 POSTAGE'!F13</f>
        <v>2660</v>
      </c>
      <c r="H41" s="15"/>
      <c r="I41" s="16"/>
      <c r="J41" s="68"/>
    </row>
    <row r="42" spans="1:11" ht="12.6" customHeight="1">
      <c r="A42" s="41">
        <v>658</v>
      </c>
      <c r="B42" s="54" t="s">
        <v>49</v>
      </c>
      <c r="C42" s="38"/>
      <c r="D42" s="57">
        <v>24825</v>
      </c>
      <c r="E42" s="5"/>
      <c r="F42" s="58">
        <f>'[1]658 PROP &amp; LIABILITY'!F16</f>
        <v>25370</v>
      </c>
      <c r="H42" s="15"/>
      <c r="I42" s="16"/>
    </row>
    <row r="43" spans="1:11" ht="12.6" customHeight="1">
      <c r="A43" s="41">
        <v>659</v>
      </c>
      <c r="B43" s="54" t="s">
        <v>50</v>
      </c>
      <c r="C43" s="38"/>
      <c r="D43" s="72">
        <v>41000</v>
      </c>
      <c r="E43" s="5"/>
      <c r="F43" s="58">
        <f>'[1]659 PROFESSIONAL SVCS'!F15</f>
        <v>39000</v>
      </c>
      <c r="H43" s="15"/>
      <c r="I43" s="16"/>
    </row>
    <row r="44" spans="1:11" ht="12.6" customHeight="1">
      <c r="A44" s="41">
        <v>660</v>
      </c>
      <c r="B44" s="54" t="s">
        <v>51</v>
      </c>
      <c r="C44" s="38"/>
      <c r="D44" s="72">
        <v>8100</v>
      </c>
      <c r="E44" s="5"/>
      <c r="F44" s="58">
        <f>'[1]660 PUBLIC NOTICES'!F13</f>
        <v>8125</v>
      </c>
      <c r="H44" s="15"/>
      <c r="I44" s="16"/>
      <c r="K44" s="73"/>
    </row>
    <row r="45" spans="1:11" ht="12.6" customHeight="1">
      <c r="A45" s="41">
        <v>661</v>
      </c>
      <c r="B45" s="54" t="s">
        <v>52</v>
      </c>
      <c r="C45" s="38"/>
      <c r="D45" s="57">
        <v>9530</v>
      </c>
      <c r="E45" s="5"/>
      <c r="F45" s="58">
        <f>'[1]661 TELEPHONE'!F12</f>
        <v>10280</v>
      </c>
      <c r="H45" s="15"/>
      <c r="I45" s="16"/>
    </row>
    <row r="46" spans="1:11" ht="12.6" customHeight="1">
      <c r="A46" s="41">
        <v>662</v>
      </c>
      <c r="B46" s="54" t="s">
        <v>53</v>
      </c>
      <c r="C46" s="38"/>
      <c r="D46" s="57">
        <v>73580</v>
      </c>
      <c r="E46" s="5"/>
      <c r="F46" s="58">
        <f>'[1]662 UTILITIES'!F17</f>
        <v>71600</v>
      </c>
      <c r="H46" s="15"/>
      <c r="I46" s="16"/>
    </row>
    <row r="47" spans="1:11" ht="12.6" customHeight="1">
      <c r="A47" s="41">
        <v>663</v>
      </c>
      <c r="B47" s="54" t="s">
        <v>54</v>
      </c>
      <c r="C47" s="38"/>
      <c r="D47" s="57">
        <v>370480</v>
      </c>
      <c r="E47" s="5"/>
      <c r="F47" s="58">
        <f>'[1]663 BOND DEBT SVC'!F14</f>
        <v>347550</v>
      </c>
      <c r="H47" s="15"/>
      <c r="I47" s="16"/>
    </row>
    <row r="48" spans="1:11" ht="12.6" customHeight="1">
      <c r="A48" s="41">
        <v>664</v>
      </c>
      <c r="B48" s="54" t="s">
        <v>55</v>
      </c>
      <c r="C48" s="38"/>
      <c r="D48" s="62">
        <v>3250</v>
      </c>
      <c r="E48" s="5"/>
      <c r="F48" s="49">
        <f>'[1]664 TCESD COMPENSATION'!F11</f>
        <v>3500</v>
      </c>
      <c r="H48" s="15"/>
      <c r="I48" s="16"/>
    </row>
    <row r="49" spans="1:10">
      <c r="A49" s="41">
        <v>665</v>
      </c>
      <c r="B49" s="54" t="s">
        <v>56</v>
      </c>
      <c r="C49" s="38"/>
      <c r="D49" s="57">
        <v>3550</v>
      </c>
      <c r="E49" s="5"/>
      <c r="F49" s="58">
        <f>'[1]665 GRANT MATCHING'!F13</f>
        <v>7000</v>
      </c>
      <c r="H49" s="15"/>
      <c r="I49" s="16"/>
    </row>
    <row r="50" spans="1:10" ht="12.6" customHeight="1">
      <c r="A50" s="41">
        <v>671</v>
      </c>
      <c r="B50" s="54" t="s">
        <v>57</v>
      </c>
      <c r="C50" s="38"/>
      <c r="D50" s="57">
        <v>1425</v>
      </c>
      <c r="E50" s="5"/>
      <c r="F50" s="58">
        <f>'[1]671 PREVENTION'!F14</f>
        <v>1000</v>
      </c>
      <c r="H50" s="15"/>
      <c r="I50" s="16"/>
    </row>
    <row r="51" spans="1:10" ht="12.6" customHeight="1">
      <c r="A51" s="41">
        <v>672</v>
      </c>
      <c r="B51" s="54" t="s">
        <v>58</v>
      </c>
      <c r="C51" s="38"/>
      <c r="D51" s="57">
        <v>1000</v>
      </c>
      <c r="E51" s="5"/>
      <c r="F51" s="58">
        <f>'[1]672 PUBLIC EDUCATION'!F14</f>
        <v>2900</v>
      </c>
      <c r="H51" s="15"/>
      <c r="I51" s="16"/>
      <c r="J51" s="68"/>
    </row>
    <row r="52" spans="1:10" ht="17.25" customHeight="1" thickBot="1">
      <c r="A52" s="74"/>
      <c r="B52" s="75" t="s">
        <v>59</v>
      </c>
      <c r="C52" s="76"/>
      <c r="D52" s="77">
        <f>SUM(D13:D51)-1</f>
        <v>3854752</v>
      </c>
      <c r="E52" s="78"/>
      <c r="F52" s="79">
        <f>SUM(F13:F51)</f>
        <v>4384629.7251842767</v>
      </c>
      <c r="H52" s="15"/>
      <c r="I52" s="16"/>
    </row>
    <row r="53" spans="1:10" ht="13.5" hidden="1" thickTop="1">
      <c r="B53" s="81" t="s">
        <v>60</v>
      </c>
      <c r="C53" s="8"/>
      <c r="D53" s="82"/>
      <c r="E53" s="5"/>
      <c r="F53" s="73"/>
      <c r="H53" s="15"/>
      <c r="I53" s="16"/>
    </row>
    <row r="54" spans="1:10" ht="8.25" customHeight="1" thickTop="1">
      <c r="C54" s="5"/>
      <c r="D54" s="82"/>
      <c r="E54" s="5"/>
      <c r="F54" s="73"/>
      <c r="H54" s="15"/>
      <c r="I54" s="16"/>
    </row>
    <row r="55" spans="1:10" ht="15">
      <c r="B55" t="s">
        <v>61</v>
      </c>
      <c r="C55" s="83"/>
      <c r="D55" s="84">
        <f>D11-D52</f>
        <v>106785</v>
      </c>
      <c r="E55" s="5"/>
      <c r="F55" s="84">
        <f>F11-F52</f>
        <v>-299999.7251842767</v>
      </c>
      <c r="H55" s="15"/>
      <c r="I55" s="16"/>
    </row>
    <row r="56" spans="1:10">
      <c r="E56" s="5"/>
    </row>
    <row r="57" spans="1:10">
      <c r="E57" s="5"/>
    </row>
  </sheetData>
  <printOptions horizontalCentered="1"/>
  <pageMargins left="0.5" right="0.25" top="0.5" bottom="0.25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CATEGORY PAGE</vt:lpstr>
      <vt:lpstr>'CATEGORY PAGE'!Print_Area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J. Wittig</dc:creator>
  <cp:lastModifiedBy>Jeffrey J. Wittig</cp:lastModifiedBy>
  <dcterms:created xsi:type="dcterms:W3CDTF">2013-08-30T20:47:09Z</dcterms:created>
  <dcterms:modified xsi:type="dcterms:W3CDTF">2013-08-30T20:49:35Z</dcterms:modified>
</cp:coreProperties>
</file>